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020"/>
  </bookViews>
  <sheets>
    <sheet name="20170502" sheetId="1" r:id="rId1"/>
  </sheets>
  <calcPr calcId="124519"/>
</workbook>
</file>

<file path=xl/calcChain.xml><?xml version="1.0" encoding="utf-8"?>
<calcChain xmlns="http://schemas.openxmlformats.org/spreadsheetml/2006/main">
  <c r="O56" i="1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<sst xmlns="http://schemas.openxmlformats.org/spreadsheetml/2006/main" count="243" uniqueCount="141">
  <si>
    <t>州人民政府网政务公开栏目信息更新统计表</t>
  </si>
  <si>
    <t>序号</t>
  </si>
  <si>
    <t>单位</t>
  </si>
  <si>
    <t>部门领导</t>
  </si>
  <si>
    <t>部门职责</t>
  </si>
  <si>
    <t>内设机构</t>
  </si>
  <si>
    <t>文件解读</t>
  </si>
  <si>
    <t>执行法规</t>
  </si>
  <si>
    <t>预决算</t>
  </si>
  <si>
    <t>三公经费</t>
  </si>
  <si>
    <t>行政处罚信息</t>
  </si>
  <si>
    <t>重大项目信息</t>
  </si>
  <si>
    <t>个性栏目</t>
  </si>
  <si>
    <t>录入信息总数</t>
  </si>
  <si>
    <t>最后一次更新时间</t>
  </si>
  <si>
    <t>备注</t>
  </si>
  <si>
    <t>安监局</t>
  </si>
  <si>
    <t>\</t>
  </si>
  <si>
    <t>事故通报27</t>
  </si>
  <si>
    <t>隐患排查41</t>
  </si>
  <si>
    <t>财政局</t>
  </si>
  <si>
    <t>预算管理3</t>
  </si>
  <si>
    <t>PPP项目1</t>
  </si>
  <si>
    <t>个性栏目1年未更新</t>
  </si>
  <si>
    <t>残联</t>
  </si>
  <si>
    <t>畜牧兽医局</t>
  </si>
  <si>
    <t>重大项目、行政处罚1年未更新</t>
  </si>
  <si>
    <t>档案局</t>
  </si>
  <si>
    <t>地震局</t>
  </si>
  <si>
    <t>工程抗震设防1</t>
  </si>
  <si>
    <t>个性栏目2年未更新</t>
  </si>
  <si>
    <t>发改委</t>
  </si>
  <si>
    <t>发展规划5</t>
  </si>
  <si>
    <t>项目指引4</t>
  </si>
  <si>
    <t>价格管理1、基础建设0、减税降费0</t>
  </si>
  <si>
    <t>所有栏目两年未更新、4个空白栏目</t>
  </si>
  <si>
    <t>法制办</t>
  </si>
  <si>
    <t>行政执法监督11</t>
  </si>
  <si>
    <t>三公经费栏目空白、个性栏目半年未更新</t>
  </si>
  <si>
    <t>扶贫办</t>
  </si>
  <si>
    <t>项目资金1</t>
  </si>
  <si>
    <t>工商局</t>
  </si>
  <si>
    <t>企业开办13</t>
  </si>
  <si>
    <t>公安局</t>
  </si>
  <si>
    <t>公积金管理中心</t>
  </si>
  <si>
    <t>业务公开10</t>
  </si>
  <si>
    <t>供销社</t>
  </si>
  <si>
    <t>新网工程建设3</t>
  </si>
  <si>
    <t>新型合作组织7</t>
  </si>
  <si>
    <t>城乡规划管理局</t>
  </si>
  <si>
    <t>重大项目、行政处罚半年未更新</t>
  </si>
  <si>
    <t>国土资源局</t>
  </si>
  <si>
    <t>土地资源387</t>
  </si>
  <si>
    <t>矿产资源15</t>
  </si>
  <si>
    <t>国务院自治区政府公文24</t>
  </si>
  <si>
    <t>部分个性栏目1年未更新</t>
  </si>
  <si>
    <t>国资委</t>
  </si>
  <si>
    <t>国资动态45</t>
  </si>
  <si>
    <t>国资监管5</t>
  </si>
  <si>
    <t>环保局</t>
  </si>
  <si>
    <t>污染源监测3</t>
  </si>
  <si>
    <t>总量控制7</t>
  </si>
  <si>
    <t>监察执法9、重点污染源信息117、污染防治13、排污费征收21、环境应急28、违法曝光台32、饮用水安全20、空气质量221</t>
  </si>
  <si>
    <t>部分个性栏目半年未更新</t>
  </si>
  <si>
    <t>机关事务管理局</t>
  </si>
  <si>
    <t>重大项目半年未更新</t>
  </si>
  <si>
    <t>计生委</t>
  </si>
  <si>
    <t>交通运输局</t>
  </si>
  <si>
    <t>招投标公告13</t>
  </si>
  <si>
    <t>教育局</t>
  </si>
  <si>
    <t>教育收费3</t>
  </si>
  <si>
    <t>教育惠民0</t>
  </si>
  <si>
    <t>1个空白栏目、个性栏目1年未更新</t>
  </si>
  <si>
    <t>经信委</t>
  </si>
  <si>
    <t>科技局</t>
  </si>
  <si>
    <t>老龄委办</t>
  </si>
  <si>
    <t>粮食局</t>
  </si>
  <si>
    <t>粮食安全4</t>
  </si>
  <si>
    <t>个性栏目2年未更新、重大项目1年未更新</t>
  </si>
  <si>
    <t>林业局</t>
  </si>
  <si>
    <t>行政处罚、重大项目1年未更新</t>
  </si>
  <si>
    <t>旅游局</t>
  </si>
  <si>
    <t>旅游资讯488</t>
  </si>
  <si>
    <t>特色线路6</t>
  </si>
  <si>
    <t>煤炭局</t>
  </si>
  <si>
    <t>重大项目、行政处罚2年未更新</t>
  </si>
  <si>
    <t>民政局</t>
  </si>
  <si>
    <t>社会救助1</t>
  </si>
  <si>
    <t>农机局</t>
  </si>
  <si>
    <t>农机购置补贴7</t>
  </si>
  <si>
    <t>个性栏目半年未更新</t>
  </si>
  <si>
    <t>农业局</t>
  </si>
  <si>
    <t>惠农政策7</t>
  </si>
  <si>
    <t>农业品牌4</t>
  </si>
  <si>
    <t>土地流转4</t>
  </si>
  <si>
    <t>个性栏目和重大项目半年未更新</t>
  </si>
  <si>
    <t>气象局</t>
  </si>
  <si>
    <t>人影作业动态14</t>
  </si>
  <si>
    <t>人防办</t>
  </si>
  <si>
    <t>人力资源和社会保障局</t>
  </si>
  <si>
    <t>社会保障17</t>
  </si>
  <si>
    <t>就业创业补贴21</t>
  </si>
  <si>
    <t>个性栏目半年未更新、行政处罚1年未更新</t>
  </si>
  <si>
    <t>商务局</t>
  </si>
  <si>
    <t>商务信息28</t>
  </si>
  <si>
    <t>审计局</t>
  </si>
  <si>
    <t>审计公告2</t>
  </si>
  <si>
    <t>水利局</t>
  </si>
  <si>
    <t>司法局</t>
  </si>
  <si>
    <t>法律服务8</t>
  </si>
  <si>
    <t>统计局</t>
  </si>
  <si>
    <t>领导成员与公开公示的任命文件对不上</t>
  </si>
  <si>
    <t>外事侨务办</t>
  </si>
  <si>
    <t>对外交往21</t>
  </si>
  <si>
    <t>卫生局</t>
  </si>
  <si>
    <t>卫生考试2</t>
  </si>
  <si>
    <t>卫生统计3</t>
  </si>
  <si>
    <t>卫生援疆11、医疗机构10</t>
  </si>
  <si>
    <t>文广局</t>
  </si>
  <si>
    <t>文物局</t>
  </si>
  <si>
    <t>无线电管理局</t>
  </si>
  <si>
    <t>消防支队</t>
  </si>
  <si>
    <t>消防简报40</t>
  </si>
  <si>
    <t>信访局</t>
  </si>
  <si>
    <t>烟草局</t>
  </si>
  <si>
    <t>食药监局</t>
  </si>
  <si>
    <t>食品药品安全3</t>
  </si>
  <si>
    <t>政务服务和公共交易资源管理局</t>
  </si>
  <si>
    <t>知识产权局</t>
  </si>
  <si>
    <t>专利申请量25</t>
  </si>
  <si>
    <t>专利授权量27</t>
  </si>
  <si>
    <t>质监局</t>
  </si>
  <si>
    <t>质监动态190</t>
  </si>
  <si>
    <t>执法监督13</t>
  </si>
  <si>
    <t>人行昌吉州中心支行</t>
  </si>
  <si>
    <t>住房和城乡建设局</t>
  </si>
  <si>
    <t>监管动态258</t>
  </si>
  <si>
    <t>保障性住房44</t>
  </si>
  <si>
    <t>安居富民工程22</t>
  </si>
  <si>
    <t>注：统计数据截止2017年4月30日</t>
  </si>
  <si>
    <t>州党委编办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</si>
</sst>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4"/>
      <color indexed="8"/>
      <name val="方正小标宋_GBK"/>
      <family val="4"/>
      <charset val="134"/>
    </font>
    <font>
      <sz val="12"/>
      <color indexed="8"/>
      <name val="方正黑体_GBK"/>
      <family val="4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63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tabSelected="1" workbookViewId="0">
      <pane ySplit="2" topLeftCell="A3" activePane="bottomLeft" state="frozen"/>
      <selection pane="bottomLeft" activeCell="F63" sqref="F63"/>
    </sheetView>
  </sheetViews>
  <sheetFormatPr defaultColWidth="9" defaultRowHeight="15"/>
  <cols>
    <col min="1" max="1" width="4.453125" style="3" customWidth="1"/>
    <col min="2" max="2" width="8.90625" style="4" customWidth="1"/>
    <col min="3" max="14" width="5.90625" style="3" customWidth="1"/>
    <col min="15" max="15" width="6.36328125" style="5" customWidth="1"/>
    <col min="16" max="16" width="13.453125" style="6" customWidth="1"/>
    <col min="17" max="17" width="24.26953125" style="7" customWidth="1"/>
    <col min="18" max="16384" width="9" style="1"/>
  </cols>
  <sheetData>
    <row r="1" spans="1:17" ht="48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51" customHeight="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12</v>
      </c>
      <c r="N2" s="10" t="s">
        <v>12</v>
      </c>
      <c r="O2" s="18" t="s">
        <v>13</v>
      </c>
      <c r="P2" s="10" t="s">
        <v>14</v>
      </c>
      <c r="Q2" s="10" t="s">
        <v>15</v>
      </c>
    </row>
    <row r="3" spans="1:17" ht="24" customHeight="1">
      <c r="A3" s="11">
        <v>1</v>
      </c>
      <c r="B3" s="12" t="s">
        <v>16</v>
      </c>
      <c r="C3" s="11">
        <v>5</v>
      </c>
      <c r="D3" s="11">
        <v>1</v>
      </c>
      <c r="E3" s="11">
        <v>6</v>
      </c>
      <c r="F3" s="11">
        <v>125</v>
      </c>
      <c r="G3" s="11">
        <v>7</v>
      </c>
      <c r="H3" s="11">
        <v>7</v>
      </c>
      <c r="I3" s="11">
        <v>7</v>
      </c>
      <c r="J3" s="19">
        <v>4</v>
      </c>
      <c r="K3" s="11" t="s">
        <v>17</v>
      </c>
      <c r="L3" s="19" t="s">
        <v>18</v>
      </c>
      <c r="M3" s="19" t="s">
        <v>19</v>
      </c>
      <c r="N3" s="19"/>
      <c r="O3" s="11">
        <f>SUM(C3:N3)+57</f>
        <v>219</v>
      </c>
      <c r="P3" s="20">
        <v>42851</v>
      </c>
      <c r="Q3" s="28"/>
    </row>
    <row r="4" spans="1:17" ht="24" customHeight="1">
      <c r="A4" s="11">
        <v>2</v>
      </c>
      <c r="B4" s="12" t="s">
        <v>20</v>
      </c>
      <c r="C4" s="11">
        <v>13</v>
      </c>
      <c r="D4" s="11">
        <v>1</v>
      </c>
      <c r="E4" s="11">
        <v>24</v>
      </c>
      <c r="F4" s="11">
        <v>95</v>
      </c>
      <c r="G4" s="11">
        <v>4</v>
      </c>
      <c r="H4" s="11">
        <v>8</v>
      </c>
      <c r="I4" s="11">
        <v>8</v>
      </c>
      <c r="J4" s="11">
        <v>1</v>
      </c>
      <c r="K4" s="11" t="s">
        <v>17</v>
      </c>
      <c r="L4" s="19" t="s">
        <v>21</v>
      </c>
      <c r="M4" s="19" t="s">
        <v>22</v>
      </c>
      <c r="N4" s="19"/>
      <c r="O4" s="11">
        <f>SUM(C4:N4)+2</f>
        <v>156</v>
      </c>
      <c r="P4" s="21">
        <v>42791</v>
      </c>
      <c r="Q4" s="28" t="s">
        <v>23</v>
      </c>
    </row>
    <row r="5" spans="1:17" ht="17.25" customHeight="1">
      <c r="A5" s="11">
        <v>3</v>
      </c>
      <c r="B5" s="12" t="s">
        <v>24</v>
      </c>
      <c r="C5" s="11">
        <v>3</v>
      </c>
      <c r="D5" s="11">
        <v>1</v>
      </c>
      <c r="E5" s="11">
        <v>3</v>
      </c>
      <c r="F5" s="11">
        <v>21</v>
      </c>
      <c r="G5" s="11">
        <v>3</v>
      </c>
      <c r="H5" s="11">
        <v>21</v>
      </c>
      <c r="I5" s="11">
        <v>27</v>
      </c>
      <c r="J5" s="11" t="s">
        <v>17</v>
      </c>
      <c r="K5" s="11" t="s">
        <v>17</v>
      </c>
      <c r="L5" s="19"/>
      <c r="M5" s="19"/>
      <c r="N5" s="19"/>
      <c r="O5" s="11">
        <f>SUM(C5:N5)</f>
        <v>79</v>
      </c>
      <c r="P5" s="21">
        <v>42823</v>
      </c>
      <c r="Q5" s="28"/>
    </row>
    <row r="6" spans="1:17" ht="26.25" customHeight="1">
      <c r="A6" s="11">
        <v>4</v>
      </c>
      <c r="B6" s="12" t="s">
        <v>25</v>
      </c>
      <c r="C6" s="11">
        <v>8</v>
      </c>
      <c r="D6" s="11">
        <v>1</v>
      </c>
      <c r="E6" s="11">
        <v>11</v>
      </c>
      <c r="F6" s="11">
        <v>64</v>
      </c>
      <c r="G6" s="11">
        <v>33</v>
      </c>
      <c r="H6" s="11">
        <v>33</v>
      </c>
      <c r="I6" s="11">
        <v>32</v>
      </c>
      <c r="J6" s="11">
        <v>1</v>
      </c>
      <c r="K6" s="11">
        <v>10</v>
      </c>
      <c r="L6" s="19"/>
      <c r="M6" s="19"/>
      <c r="N6" s="19"/>
      <c r="O6" s="11">
        <f>SUM(C6:N6)</f>
        <v>193</v>
      </c>
      <c r="P6" s="21">
        <v>42808</v>
      </c>
      <c r="Q6" s="28" t="s">
        <v>26</v>
      </c>
    </row>
    <row r="7" spans="1:17" ht="18.75" customHeight="1">
      <c r="A7" s="11">
        <v>5</v>
      </c>
      <c r="B7" s="12" t="s">
        <v>27</v>
      </c>
      <c r="C7" s="11">
        <v>4</v>
      </c>
      <c r="D7" s="11">
        <v>1</v>
      </c>
      <c r="E7" s="11">
        <v>7</v>
      </c>
      <c r="F7" s="11">
        <v>37</v>
      </c>
      <c r="G7" s="11">
        <v>11</v>
      </c>
      <c r="H7" s="11">
        <v>6</v>
      </c>
      <c r="I7" s="11">
        <v>4</v>
      </c>
      <c r="J7" s="11" t="s">
        <v>17</v>
      </c>
      <c r="K7" s="11" t="s">
        <v>17</v>
      </c>
      <c r="L7" s="19"/>
      <c r="M7" s="19"/>
      <c r="N7" s="19"/>
      <c r="O7" s="11">
        <f>SUM(C7:N7)</f>
        <v>70</v>
      </c>
      <c r="P7" s="21">
        <v>42818</v>
      </c>
      <c r="Q7" s="28"/>
    </row>
    <row r="8" spans="1:17" ht="24" customHeight="1">
      <c r="A8" s="11">
        <v>6</v>
      </c>
      <c r="B8" s="12" t="s">
        <v>28</v>
      </c>
      <c r="C8" s="11">
        <v>3</v>
      </c>
      <c r="D8" s="11">
        <v>1</v>
      </c>
      <c r="E8" s="11">
        <v>3</v>
      </c>
      <c r="F8" s="11">
        <v>7</v>
      </c>
      <c r="G8" s="11">
        <v>5</v>
      </c>
      <c r="H8" s="11">
        <v>2</v>
      </c>
      <c r="I8" s="11">
        <v>2</v>
      </c>
      <c r="J8" s="11" t="s">
        <v>17</v>
      </c>
      <c r="K8" s="11" t="s">
        <v>17</v>
      </c>
      <c r="L8" s="19" t="s">
        <v>29</v>
      </c>
      <c r="M8" s="19"/>
      <c r="N8" s="19"/>
      <c r="O8" s="11">
        <f>SUM(C8:N8)+1</f>
        <v>24</v>
      </c>
      <c r="P8" s="21">
        <v>42620</v>
      </c>
      <c r="Q8" s="28" t="s">
        <v>30</v>
      </c>
    </row>
    <row r="9" spans="1:17" ht="24" customHeight="1">
      <c r="A9" s="11">
        <v>7</v>
      </c>
      <c r="B9" s="12" t="s">
        <v>31</v>
      </c>
      <c r="C9" s="11">
        <v>11</v>
      </c>
      <c r="D9" s="11">
        <v>1</v>
      </c>
      <c r="E9" s="11">
        <v>10</v>
      </c>
      <c r="F9" s="11">
        <v>200</v>
      </c>
      <c r="G9" s="11">
        <v>22</v>
      </c>
      <c r="H9" s="11">
        <v>2</v>
      </c>
      <c r="I9" s="11">
        <v>3</v>
      </c>
      <c r="J9" s="11">
        <v>0</v>
      </c>
      <c r="K9" s="11">
        <v>0</v>
      </c>
      <c r="L9" s="19" t="s">
        <v>32</v>
      </c>
      <c r="M9" s="19" t="s">
        <v>33</v>
      </c>
      <c r="N9" s="19" t="s">
        <v>34</v>
      </c>
      <c r="O9" s="11">
        <f>SUM(C9:N9)+10</f>
        <v>259</v>
      </c>
      <c r="P9" s="21">
        <v>42564</v>
      </c>
      <c r="Q9" s="28" t="s">
        <v>35</v>
      </c>
    </row>
    <row r="10" spans="1:17" ht="24" customHeight="1">
      <c r="A10" s="11">
        <v>8</v>
      </c>
      <c r="B10" s="12" t="s">
        <v>36</v>
      </c>
      <c r="C10" s="11">
        <v>2</v>
      </c>
      <c r="D10" s="11">
        <v>1</v>
      </c>
      <c r="E10" s="11">
        <v>3</v>
      </c>
      <c r="F10" s="11">
        <v>20</v>
      </c>
      <c r="G10" s="11">
        <v>11</v>
      </c>
      <c r="H10" s="11">
        <v>5</v>
      </c>
      <c r="I10" s="11">
        <v>0</v>
      </c>
      <c r="J10" s="11" t="s">
        <v>17</v>
      </c>
      <c r="K10" s="11" t="s">
        <v>17</v>
      </c>
      <c r="L10" s="19" t="s">
        <v>37</v>
      </c>
      <c r="M10" s="19"/>
      <c r="N10" s="19"/>
      <c r="O10" s="11">
        <f>SUM(C10:N10)+3</f>
        <v>45</v>
      </c>
      <c r="P10" s="21">
        <v>42809</v>
      </c>
      <c r="Q10" s="28" t="s">
        <v>38</v>
      </c>
    </row>
    <row r="11" spans="1:17" ht="24" customHeight="1">
      <c r="A11" s="11">
        <v>9</v>
      </c>
      <c r="B11" s="12" t="s">
        <v>39</v>
      </c>
      <c r="C11" s="11">
        <v>0</v>
      </c>
      <c r="D11" s="11">
        <v>0</v>
      </c>
      <c r="E11" s="11">
        <v>0</v>
      </c>
      <c r="F11" s="11">
        <v>11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19" t="s">
        <v>40</v>
      </c>
      <c r="M11" s="19"/>
      <c r="N11" s="19"/>
      <c r="O11" s="11">
        <f>SUM(C11:N11)+1</f>
        <v>12</v>
      </c>
      <c r="P11" s="21">
        <v>42618</v>
      </c>
      <c r="Q11" s="28"/>
    </row>
    <row r="12" spans="1:17" ht="24" customHeight="1">
      <c r="A12" s="11">
        <v>10</v>
      </c>
      <c r="B12" s="13" t="s">
        <v>41</v>
      </c>
      <c r="C12" s="11">
        <v>5</v>
      </c>
      <c r="D12" s="11">
        <v>1</v>
      </c>
      <c r="E12" s="11">
        <v>13</v>
      </c>
      <c r="F12" s="11">
        <v>84</v>
      </c>
      <c r="G12" s="11">
        <v>12</v>
      </c>
      <c r="H12" s="11" t="s">
        <v>17</v>
      </c>
      <c r="I12" s="11" t="s">
        <v>17</v>
      </c>
      <c r="J12" s="11">
        <v>1</v>
      </c>
      <c r="K12" s="11" t="s">
        <v>17</v>
      </c>
      <c r="L12" s="19" t="s">
        <v>42</v>
      </c>
      <c r="M12" s="19"/>
      <c r="N12" s="19"/>
      <c r="O12" s="11">
        <f>SUM(C12:N12)+13</f>
        <v>129</v>
      </c>
      <c r="P12" s="21">
        <v>42556</v>
      </c>
      <c r="Q12" s="28" t="s">
        <v>30</v>
      </c>
    </row>
    <row r="13" spans="1:17" ht="18.75" customHeight="1">
      <c r="A13" s="11">
        <v>11</v>
      </c>
      <c r="B13" s="12" t="s">
        <v>43</v>
      </c>
      <c r="C13" s="11">
        <v>9</v>
      </c>
      <c r="D13" s="11">
        <v>1</v>
      </c>
      <c r="E13" s="11">
        <v>19</v>
      </c>
      <c r="F13" s="11">
        <v>42</v>
      </c>
      <c r="G13" s="11">
        <v>1</v>
      </c>
      <c r="H13" s="11" t="s">
        <v>17</v>
      </c>
      <c r="I13" s="11" t="s">
        <v>17</v>
      </c>
      <c r="J13" s="11" t="s">
        <v>17</v>
      </c>
      <c r="K13" s="11" t="s">
        <v>17</v>
      </c>
      <c r="L13" s="19"/>
      <c r="M13" s="19"/>
      <c r="N13" s="19"/>
      <c r="O13" s="11">
        <f>SUM(C13:N13)</f>
        <v>72</v>
      </c>
      <c r="P13" s="21">
        <v>42566</v>
      </c>
      <c r="Q13" s="28"/>
    </row>
    <row r="14" spans="1:17" ht="40" customHeight="1">
      <c r="A14" s="11">
        <v>12</v>
      </c>
      <c r="B14" s="12" t="s">
        <v>44</v>
      </c>
      <c r="C14" s="11">
        <v>7</v>
      </c>
      <c r="D14" s="11">
        <v>1</v>
      </c>
      <c r="E14" s="11">
        <v>16</v>
      </c>
      <c r="F14" s="11">
        <v>7</v>
      </c>
      <c r="G14" s="11">
        <v>1</v>
      </c>
      <c r="H14" s="11">
        <v>8</v>
      </c>
      <c r="I14" s="11">
        <v>6</v>
      </c>
      <c r="J14" s="11" t="s">
        <v>17</v>
      </c>
      <c r="K14" s="11" t="s">
        <v>17</v>
      </c>
      <c r="L14" s="19" t="s">
        <v>45</v>
      </c>
      <c r="M14" s="19"/>
      <c r="N14" s="19"/>
      <c r="O14" s="11">
        <f>SUM(C14:N14)+9</f>
        <v>55</v>
      </c>
      <c r="P14" s="21">
        <v>42818</v>
      </c>
      <c r="Q14" s="28"/>
    </row>
    <row r="15" spans="1:17" ht="24" customHeight="1">
      <c r="A15" s="11">
        <v>13</v>
      </c>
      <c r="B15" s="12" t="s">
        <v>46</v>
      </c>
      <c r="C15" s="11">
        <v>5</v>
      </c>
      <c r="D15" s="11">
        <v>1</v>
      </c>
      <c r="E15" s="11">
        <v>5</v>
      </c>
      <c r="F15" s="11">
        <v>69</v>
      </c>
      <c r="G15" s="11">
        <v>1</v>
      </c>
      <c r="H15" s="11">
        <v>4</v>
      </c>
      <c r="I15" s="11">
        <v>5</v>
      </c>
      <c r="J15" s="11" t="s">
        <v>17</v>
      </c>
      <c r="K15" s="11" t="s">
        <v>17</v>
      </c>
      <c r="L15" s="19" t="s">
        <v>47</v>
      </c>
      <c r="M15" s="19" t="s">
        <v>48</v>
      </c>
      <c r="N15" s="19"/>
      <c r="O15" s="11">
        <f>SUM(C15:N15)+10</f>
        <v>100</v>
      </c>
      <c r="P15" s="21">
        <v>42806</v>
      </c>
      <c r="Q15" s="28" t="s">
        <v>30</v>
      </c>
    </row>
    <row r="16" spans="1:17" ht="34" customHeight="1">
      <c r="A16" s="11">
        <v>14</v>
      </c>
      <c r="B16" s="12" t="s">
        <v>49</v>
      </c>
      <c r="C16" s="11">
        <v>5</v>
      </c>
      <c r="D16" s="11">
        <v>1</v>
      </c>
      <c r="E16" s="11">
        <v>6</v>
      </c>
      <c r="F16" s="11">
        <v>17</v>
      </c>
      <c r="G16" s="11">
        <v>3</v>
      </c>
      <c r="H16" s="11">
        <v>8</v>
      </c>
      <c r="I16" s="11">
        <v>6</v>
      </c>
      <c r="J16" s="11">
        <v>1</v>
      </c>
      <c r="K16" s="11">
        <v>1</v>
      </c>
      <c r="L16" s="19"/>
      <c r="M16" s="19"/>
      <c r="N16" s="19"/>
      <c r="O16" s="11">
        <f t="shared" ref="O16:O21" si="0">SUM(C16:N16)</f>
        <v>48</v>
      </c>
      <c r="P16" s="21">
        <v>42685</v>
      </c>
      <c r="Q16" s="28" t="s">
        <v>50</v>
      </c>
    </row>
    <row r="17" spans="1:17" ht="54" customHeight="1">
      <c r="A17" s="11">
        <v>15</v>
      </c>
      <c r="B17" s="12" t="s">
        <v>51</v>
      </c>
      <c r="C17" s="11">
        <v>7</v>
      </c>
      <c r="D17" s="11">
        <v>1</v>
      </c>
      <c r="E17" s="11">
        <v>11</v>
      </c>
      <c r="F17" s="11">
        <v>23</v>
      </c>
      <c r="G17" s="11">
        <v>19</v>
      </c>
      <c r="H17" s="11">
        <v>14</v>
      </c>
      <c r="I17" s="11">
        <v>14</v>
      </c>
      <c r="J17" s="11">
        <v>17</v>
      </c>
      <c r="K17" s="11">
        <v>47</v>
      </c>
      <c r="L17" s="19" t="s">
        <v>52</v>
      </c>
      <c r="M17" s="19" t="s">
        <v>53</v>
      </c>
      <c r="N17" s="19" t="s">
        <v>54</v>
      </c>
      <c r="O17" s="11">
        <f>SUM(C17:N17)+408</f>
        <v>561</v>
      </c>
      <c r="P17" s="21">
        <v>42846</v>
      </c>
      <c r="Q17" s="28" t="s">
        <v>55</v>
      </c>
    </row>
    <row r="18" spans="1:17" ht="24" customHeight="1">
      <c r="A18" s="11">
        <v>16</v>
      </c>
      <c r="B18" s="12" t="s">
        <v>56</v>
      </c>
      <c r="C18" s="11">
        <v>5</v>
      </c>
      <c r="D18" s="11">
        <v>1</v>
      </c>
      <c r="E18" s="11">
        <v>5</v>
      </c>
      <c r="F18" s="11">
        <v>30</v>
      </c>
      <c r="G18" s="11">
        <v>14</v>
      </c>
      <c r="H18" s="11">
        <v>6</v>
      </c>
      <c r="I18" s="11">
        <v>3</v>
      </c>
      <c r="J18" s="11" t="s">
        <v>17</v>
      </c>
      <c r="K18" s="11">
        <v>1</v>
      </c>
      <c r="L18" s="19" t="s">
        <v>57</v>
      </c>
      <c r="M18" s="19" t="s">
        <v>58</v>
      </c>
      <c r="N18" s="19"/>
      <c r="O18" s="11">
        <f>SUM(C18:N18)+48</f>
        <v>113</v>
      </c>
      <c r="P18" s="21">
        <v>42635</v>
      </c>
      <c r="Q18" s="28"/>
    </row>
    <row r="19" spans="1:17" ht="24" customHeight="1">
      <c r="A19" s="11">
        <v>17</v>
      </c>
      <c r="B19" s="13" t="s">
        <v>59</v>
      </c>
      <c r="C19" s="11">
        <v>5</v>
      </c>
      <c r="D19" s="11">
        <v>1</v>
      </c>
      <c r="E19" s="11">
        <v>6</v>
      </c>
      <c r="F19" s="11">
        <v>159</v>
      </c>
      <c r="G19" s="11">
        <v>22</v>
      </c>
      <c r="H19" s="11">
        <v>17</v>
      </c>
      <c r="I19" s="11">
        <v>9</v>
      </c>
      <c r="J19" s="11" t="s">
        <v>17</v>
      </c>
      <c r="K19" s="11">
        <v>1</v>
      </c>
      <c r="L19" s="19" t="s">
        <v>60</v>
      </c>
      <c r="M19" s="19" t="s">
        <v>61</v>
      </c>
      <c r="N19" s="19" t="s">
        <v>62</v>
      </c>
      <c r="O19" s="11">
        <f>SUM(C19:N19)+292</f>
        <v>512</v>
      </c>
      <c r="P19" s="21">
        <v>42751</v>
      </c>
      <c r="Q19" s="28" t="s">
        <v>63</v>
      </c>
    </row>
    <row r="20" spans="1:17" ht="26.25" customHeight="1">
      <c r="A20" s="11">
        <v>18</v>
      </c>
      <c r="B20" s="12" t="s">
        <v>64</v>
      </c>
      <c r="C20" s="11">
        <v>8</v>
      </c>
      <c r="D20" s="11">
        <v>1</v>
      </c>
      <c r="E20" s="11">
        <v>5</v>
      </c>
      <c r="F20" s="11">
        <v>56</v>
      </c>
      <c r="G20" s="11">
        <v>4</v>
      </c>
      <c r="H20" s="11">
        <v>7</v>
      </c>
      <c r="I20" s="11">
        <v>7</v>
      </c>
      <c r="J20" s="11" t="s">
        <v>17</v>
      </c>
      <c r="K20" s="11">
        <v>23</v>
      </c>
      <c r="L20" s="19"/>
      <c r="M20" s="19"/>
      <c r="N20" s="19"/>
      <c r="O20" s="11">
        <f t="shared" si="0"/>
        <v>111</v>
      </c>
      <c r="P20" s="21">
        <v>42682</v>
      </c>
      <c r="Q20" s="28" t="s">
        <v>65</v>
      </c>
    </row>
    <row r="21" spans="1:17" ht="15.75" customHeight="1">
      <c r="A21" s="11">
        <v>19</v>
      </c>
      <c r="B21" s="12" t="s">
        <v>66</v>
      </c>
      <c r="C21" s="11">
        <v>7</v>
      </c>
      <c r="D21" s="11">
        <v>1</v>
      </c>
      <c r="E21" s="11">
        <v>5</v>
      </c>
      <c r="F21" s="11">
        <v>116</v>
      </c>
      <c r="G21" s="11">
        <v>12</v>
      </c>
      <c r="H21" s="11">
        <v>15</v>
      </c>
      <c r="I21" s="11">
        <v>21</v>
      </c>
      <c r="J21" s="11" t="s">
        <v>17</v>
      </c>
      <c r="K21" s="11" t="s">
        <v>17</v>
      </c>
      <c r="L21" s="19"/>
      <c r="M21" s="19"/>
      <c r="N21" s="19"/>
      <c r="O21" s="11">
        <f t="shared" si="0"/>
        <v>177</v>
      </c>
      <c r="P21" s="21">
        <v>42732</v>
      </c>
      <c r="Q21" s="28"/>
    </row>
    <row r="22" spans="1:17" ht="36" customHeight="1">
      <c r="A22" s="11">
        <v>20</v>
      </c>
      <c r="B22" s="12" t="s">
        <v>67</v>
      </c>
      <c r="C22" s="11">
        <v>4</v>
      </c>
      <c r="D22" s="11">
        <v>1</v>
      </c>
      <c r="E22" s="11">
        <v>11</v>
      </c>
      <c r="F22" s="11">
        <v>80</v>
      </c>
      <c r="G22" s="11">
        <v>11</v>
      </c>
      <c r="H22" s="11">
        <v>6</v>
      </c>
      <c r="I22" s="11">
        <v>9</v>
      </c>
      <c r="J22" s="11" t="s">
        <v>17</v>
      </c>
      <c r="K22" s="19">
        <v>2</v>
      </c>
      <c r="L22" s="19" t="s">
        <v>68</v>
      </c>
      <c r="M22" s="19"/>
      <c r="N22" s="19"/>
      <c r="O22" s="11">
        <f>SUM(C22:N22)+10</f>
        <v>134</v>
      </c>
      <c r="P22" s="21">
        <v>42843</v>
      </c>
      <c r="Q22" s="28"/>
    </row>
    <row r="23" spans="1:17" ht="24" customHeight="1">
      <c r="A23" s="11">
        <v>21</v>
      </c>
      <c r="B23" s="12" t="s">
        <v>69</v>
      </c>
      <c r="C23" s="11">
        <v>5</v>
      </c>
      <c r="D23" s="11">
        <v>1</v>
      </c>
      <c r="E23" s="11">
        <v>19</v>
      </c>
      <c r="F23" s="11">
        <v>311</v>
      </c>
      <c r="G23" s="11">
        <v>6</v>
      </c>
      <c r="H23" s="11">
        <v>2</v>
      </c>
      <c r="I23" s="11">
        <v>7</v>
      </c>
      <c r="J23" s="11" t="s">
        <v>17</v>
      </c>
      <c r="K23" s="11" t="s">
        <v>17</v>
      </c>
      <c r="L23" s="19" t="s">
        <v>70</v>
      </c>
      <c r="M23" s="19" t="s">
        <v>71</v>
      </c>
      <c r="N23" s="19"/>
      <c r="O23" s="11">
        <f>SUM(C23:N23)+3</f>
        <v>354</v>
      </c>
      <c r="P23" s="21">
        <v>42565</v>
      </c>
      <c r="Q23" s="28" t="s">
        <v>72</v>
      </c>
    </row>
    <row r="24" spans="1:17" ht="24" customHeight="1">
      <c r="A24" s="11">
        <v>22</v>
      </c>
      <c r="B24" s="12" t="s">
        <v>73</v>
      </c>
      <c r="C24" s="11">
        <v>11</v>
      </c>
      <c r="D24" s="11">
        <v>1</v>
      </c>
      <c r="E24" s="11">
        <v>11</v>
      </c>
      <c r="F24" s="11">
        <v>80</v>
      </c>
      <c r="G24" s="11">
        <v>5</v>
      </c>
      <c r="H24" s="11">
        <v>4</v>
      </c>
      <c r="I24" s="11">
        <v>6</v>
      </c>
      <c r="J24" s="11" t="s">
        <v>17</v>
      </c>
      <c r="K24" s="11" t="s">
        <v>17</v>
      </c>
      <c r="L24" s="19"/>
      <c r="M24" s="19"/>
      <c r="N24" s="19"/>
      <c r="O24" s="11">
        <f>SUM(C24:N24)</f>
        <v>118</v>
      </c>
      <c r="P24" s="21">
        <v>42669</v>
      </c>
      <c r="Q24" s="28"/>
    </row>
    <row r="25" spans="1:17" ht="24" customHeight="1">
      <c r="A25" s="11">
        <v>23</v>
      </c>
      <c r="B25" s="12" t="s">
        <v>74</v>
      </c>
      <c r="C25" s="11">
        <v>5</v>
      </c>
      <c r="D25" s="11">
        <v>1</v>
      </c>
      <c r="E25" s="11">
        <v>4</v>
      </c>
      <c r="F25" s="11">
        <v>33</v>
      </c>
      <c r="G25" s="11">
        <v>1</v>
      </c>
      <c r="H25" s="11">
        <v>4</v>
      </c>
      <c r="I25" s="11">
        <v>4</v>
      </c>
      <c r="J25" s="11" t="s">
        <v>17</v>
      </c>
      <c r="K25" s="11" t="s">
        <v>17</v>
      </c>
      <c r="L25" s="19"/>
      <c r="M25" s="19"/>
      <c r="N25" s="19"/>
      <c r="O25" s="11">
        <f>SUM(C25:N25)</f>
        <v>52</v>
      </c>
      <c r="P25" s="21">
        <v>42694</v>
      </c>
      <c r="Q25" s="28"/>
    </row>
    <row r="26" spans="1:17" ht="24" customHeight="1">
      <c r="A26" s="11">
        <v>24</v>
      </c>
      <c r="B26" s="12" t="s">
        <v>75</v>
      </c>
      <c r="C26" s="11">
        <v>3</v>
      </c>
      <c r="D26" s="11">
        <v>1</v>
      </c>
      <c r="E26" s="11">
        <v>3</v>
      </c>
      <c r="F26" s="11">
        <v>53</v>
      </c>
      <c r="G26" s="11">
        <v>3</v>
      </c>
      <c r="H26" s="11">
        <v>9</v>
      </c>
      <c r="I26" s="11">
        <v>12</v>
      </c>
      <c r="J26" s="11" t="s">
        <v>17</v>
      </c>
      <c r="K26" s="11" t="s">
        <v>17</v>
      </c>
      <c r="L26" s="19"/>
      <c r="M26" s="19"/>
      <c r="N26" s="19"/>
      <c r="O26" s="11">
        <f>SUM(C26:N26)</f>
        <v>84</v>
      </c>
      <c r="P26" s="21">
        <v>42684</v>
      </c>
      <c r="Q26" s="28"/>
    </row>
    <row r="27" spans="1:17" ht="24" customHeight="1">
      <c r="A27" s="11">
        <v>25</v>
      </c>
      <c r="B27" s="12" t="s">
        <v>76</v>
      </c>
      <c r="C27" s="11">
        <v>3</v>
      </c>
      <c r="D27" s="11">
        <v>1</v>
      </c>
      <c r="E27" s="11">
        <v>9</v>
      </c>
      <c r="F27" s="11">
        <v>70</v>
      </c>
      <c r="G27" s="11">
        <v>11</v>
      </c>
      <c r="H27" s="11">
        <v>4</v>
      </c>
      <c r="I27" s="11">
        <v>4</v>
      </c>
      <c r="J27" s="11" t="s">
        <v>17</v>
      </c>
      <c r="K27" s="11">
        <v>3</v>
      </c>
      <c r="L27" s="19" t="s">
        <v>77</v>
      </c>
      <c r="M27" s="19"/>
      <c r="N27" s="19"/>
      <c r="O27" s="11">
        <f>SUM(C27:N27)+4</f>
        <v>109</v>
      </c>
      <c r="P27" s="21">
        <v>42692</v>
      </c>
      <c r="Q27" s="28" t="s">
        <v>78</v>
      </c>
    </row>
    <row r="28" spans="1:17" ht="24" customHeight="1">
      <c r="A28" s="11">
        <v>26</v>
      </c>
      <c r="B28" s="12" t="s">
        <v>79</v>
      </c>
      <c r="C28" s="11">
        <v>8</v>
      </c>
      <c r="D28" s="11">
        <v>1</v>
      </c>
      <c r="E28" s="11">
        <v>4</v>
      </c>
      <c r="F28" s="11">
        <v>195</v>
      </c>
      <c r="G28" s="11">
        <v>15</v>
      </c>
      <c r="H28" s="11">
        <v>31</v>
      </c>
      <c r="I28" s="11">
        <v>16</v>
      </c>
      <c r="J28" s="11">
        <v>9</v>
      </c>
      <c r="K28" s="11">
        <v>17</v>
      </c>
      <c r="L28" s="19"/>
      <c r="M28" s="19"/>
      <c r="N28" s="19"/>
      <c r="O28" s="11">
        <f>SUM(C28:N28)</f>
        <v>296</v>
      </c>
      <c r="P28" s="21">
        <v>42810</v>
      </c>
      <c r="Q28" s="28" t="s">
        <v>80</v>
      </c>
    </row>
    <row r="29" spans="1:17" ht="24" customHeight="1">
      <c r="A29" s="11">
        <v>27</v>
      </c>
      <c r="B29" s="12" t="s">
        <v>81</v>
      </c>
      <c r="C29" s="11">
        <v>8</v>
      </c>
      <c r="D29" s="11">
        <v>1</v>
      </c>
      <c r="E29" s="11">
        <v>4</v>
      </c>
      <c r="F29" s="11">
        <v>121</v>
      </c>
      <c r="G29" s="11">
        <v>14</v>
      </c>
      <c r="H29" s="11">
        <v>4</v>
      </c>
      <c r="I29" s="11">
        <v>6</v>
      </c>
      <c r="J29" s="11" t="s">
        <v>17</v>
      </c>
      <c r="K29" s="11">
        <v>2</v>
      </c>
      <c r="L29" s="19" t="s">
        <v>82</v>
      </c>
      <c r="M29" s="19" t="s">
        <v>83</v>
      </c>
      <c r="N29" s="19"/>
      <c r="O29" s="11">
        <f>SUM(C29:N29)+348</f>
        <v>508</v>
      </c>
      <c r="P29" s="21">
        <v>42837</v>
      </c>
      <c r="Q29" s="28"/>
    </row>
    <row r="30" spans="1:17" ht="24" customHeight="1">
      <c r="A30" s="11">
        <v>28</v>
      </c>
      <c r="B30" s="12" t="s">
        <v>84</v>
      </c>
      <c r="C30" s="11">
        <v>4</v>
      </c>
      <c r="D30" s="11">
        <v>1</v>
      </c>
      <c r="E30" s="11">
        <v>5</v>
      </c>
      <c r="F30" s="11">
        <v>99</v>
      </c>
      <c r="G30" s="11">
        <v>14</v>
      </c>
      <c r="H30" s="11">
        <v>15</v>
      </c>
      <c r="I30" s="11">
        <v>11</v>
      </c>
      <c r="J30" s="11">
        <v>1</v>
      </c>
      <c r="K30" s="11">
        <v>1</v>
      </c>
      <c r="L30" s="19"/>
      <c r="M30" s="19"/>
      <c r="N30" s="19"/>
      <c r="O30" s="11">
        <f>SUM(C30:N30)</f>
        <v>151</v>
      </c>
      <c r="P30" s="21">
        <v>42846</v>
      </c>
      <c r="Q30" s="28" t="s">
        <v>85</v>
      </c>
    </row>
    <row r="31" spans="1:17" ht="24" customHeight="1">
      <c r="A31" s="11">
        <v>29</v>
      </c>
      <c r="B31" s="12" t="s">
        <v>86</v>
      </c>
      <c r="C31" s="11">
        <v>5</v>
      </c>
      <c r="D31" s="11">
        <v>1</v>
      </c>
      <c r="E31" s="11">
        <v>8</v>
      </c>
      <c r="F31" s="11">
        <v>25</v>
      </c>
      <c r="G31" s="11">
        <v>9</v>
      </c>
      <c r="H31" s="11">
        <v>5</v>
      </c>
      <c r="I31" s="11">
        <v>8</v>
      </c>
      <c r="J31" s="11" t="s">
        <v>17</v>
      </c>
      <c r="K31" s="11" t="s">
        <v>17</v>
      </c>
      <c r="L31" s="19" t="s">
        <v>87</v>
      </c>
      <c r="M31" s="19"/>
      <c r="N31" s="19"/>
      <c r="O31" s="11">
        <f>SUM(C31:N31)+1</f>
        <v>62</v>
      </c>
      <c r="P31" s="21">
        <v>42807</v>
      </c>
      <c r="Q31" s="28" t="s">
        <v>23</v>
      </c>
    </row>
    <row r="32" spans="1:17" ht="24" customHeight="1">
      <c r="A32" s="11">
        <v>30</v>
      </c>
      <c r="B32" s="12" t="s">
        <v>88</v>
      </c>
      <c r="C32" s="11">
        <v>2</v>
      </c>
      <c r="D32" s="11">
        <v>1</v>
      </c>
      <c r="E32" s="11">
        <v>4</v>
      </c>
      <c r="F32" s="11">
        <v>65</v>
      </c>
      <c r="G32" s="11">
        <v>10</v>
      </c>
      <c r="H32" s="11">
        <v>17</v>
      </c>
      <c r="I32" s="11">
        <v>8</v>
      </c>
      <c r="J32" s="11" t="s">
        <v>17</v>
      </c>
      <c r="K32" s="11" t="s">
        <v>17</v>
      </c>
      <c r="L32" s="19" t="s">
        <v>89</v>
      </c>
      <c r="M32" s="19"/>
      <c r="N32" s="19"/>
      <c r="O32" s="11">
        <f>SUM(C32:N32)+6</f>
        <v>113</v>
      </c>
      <c r="P32" s="21">
        <v>42748</v>
      </c>
      <c r="Q32" s="28" t="s">
        <v>90</v>
      </c>
    </row>
    <row r="33" spans="1:17" ht="24" customHeight="1">
      <c r="A33" s="11">
        <v>31</v>
      </c>
      <c r="B33" s="12" t="s">
        <v>91</v>
      </c>
      <c r="C33" s="11">
        <v>3</v>
      </c>
      <c r="D33" s="11">
        <v>1</v>
      </c>
      <c r="E33" s="11">
        <v>8</v>
      </c>
      <c r="F33" s="11">
        <v>71</v>
      </c>
      <c r="G33" s="11">
        <v>9</v>
      </c>
      <c r="H33" s="11">
        <v>3</v>
      </c>
      <c r="I33" s="11">
        <v>5</v>
      </c>
      <c r="J33" s="19">
        <v>5</v>
      </c>
      <c r="K33" s="19">
        <v>4</v>
      </c>
      <c r="L33" s="19" t="s">
        <v>92</v>
      </c>
      <c r="M33" s="19" t="s">
        <v>93</v>
      </c>
      <c r="N33" s="19" t="s">
        <v>94</v>
      </c>
      <c r="O33" s="11">
        <f>SUM(C33:N33)+14</f>
        <v>123</v>
      </c>
      <c r="P33" s="21">
        <v>42843</v>
      </c>
      <c r="Q33" s="28" t="s">
        <v>95</v>
      </c>
    </row>
    <row r="34" spans="1:17" ht="24" customHeight="1">
      <c r="A34" s="11">
        <v>32</v>
      </c>
      <c r="B34" s="12" t="s">
        <v>96</v>
      </c>
      <c r="C34" s="11">
        <v>4</v>
      </c>
      <c r="D34" s="11">
        <v>1</v>
      </c>
      <c r="E34" s="11">
        <v>11</v>
      </c>
      <c r="F34" s="11">
        <v>19</v>
      </c>
      <c r="G34" s="11">
        <v>10</v>
      </c>
      <c r="H34" s="11">
        <v>3</v>
      </c>
      <c r="I34" s="11">
        <v>4</v>
      </c>
      <c r="J34" s="11" t="s">
        <v>17</v>
      </c>
      <c r="K34" s="11" t="s">
        <v>17</v>
      </c>
      <c r="L34" s="19" t="s">
        <v>97</v>
      </c>
      <c r="M34" s="19"/>
      <c r="N34" s="19"/>
      <c r="O34" s="11">
        <f>SUM(C34:N34)+14</f>
        <v>66</v>
      </c>
      <c r="P34" s="21">
        <v>42577</v>
      </c>
      <c r="Q34" s="28" t="s">
        <v>90</v>
      </c>
    </row>
    <row r="35" spans="1:17" ht="24" customHeight="1">
      <c r="A35" s="11">
        <v>33</v>
      </c>
      <c r="B35" s="12" t="s">
        <v>98</v>
      </c>
      <c r="C35" s="11">
        <v>4</v>
      </c>
      <c r="D35" s="11">
        <v>1</v>
      </c>
      <c r="E35" s="11">
        <v>4</v>
      </c>
      <c r="F35" s="11">
        <v>62</v>
      </c>
      <c r="G35" s="11">
        <v>3</v>
      </c>
      <c r="H35" s="11">
        <v>8</v>
      </c>
      <c r="I35" s="11">
        <v>6</v>
      </c>
      <c r="J35" s="11" t="s">
        <v>17</v>
      </c>
      <c r="K35" s="11" t="s">
        <v>17</v>
      </c>
      <c r="L35" s="19"/>
      <c r="M35" s="19"/>
      <c r="N35" s="19"/>
      <c r="O35" s="11">
        <f>SUM(C35:N35)</f>
        <v>88</v>
      </c>
      <c r="P35" s="21">
        <v>42818</v>
      </c>
      <c r="Q35" s="28"/>
    </row>
    <row r="36" spans="1:17" ht="46" customHeight="1">
      <c r="A36" s="11">
        <v>34</v>
      </c>
      <c r="B36" s="12" t="s">
        <v>99</v>
      </c>
      <c r="C36" s="11">
        <v>3</v>
      </c>
      <c r="D36" s="11">
        <v>1</v>
      </c>
      <c r="E36" s="11">
        <v>17</v>
      </c>
      <c r="F36" s="11">
        <v>40</v>
      </c>
      <c r="G36" s="11">
        <v>7</v>
      </c>
      <c r="H36" s="11">
        <v>8</v>
      </c>
      <c r="I36" s="11">
        <v>8</v>
      </c>
      <c r="J36" s="11">
        <v>2</v>
      </c>
      <c r="K36" s="11" t="s">
        <v>17</v>
      </c>
      <c r="L36" s="19" t="s">
        <v>100</v>
      </c>
      <c r="M36" s="19" t="s">
        <v>101</v>
      </c>
      <c r="N36" s="19"/>
      <c r="O36" s="11">
        <f>SUM(C36:N36)+38</f>
        <v>124</v>
      </c>
      <c r="P36" s="21">
        <v>42800</v>
      </c>
      <c r="Q36" s="28" t="s">
        <v>102</v>
      </c>
    </row>
    <row r="37" spans="1:17" ht="24" customHeight="1">
      <c r="A37" s="11">
        <v>35</v>
      </c>
      <c r="B37" s="12" t="s">
        <v>103</v>
      </c>
      <c r="C37" s="11">
        <v>7</v>
      </c>
      <c r="D37" s="11">
        <v>1</v>
      </c>
      <c r="E37" s="11">
        <v>7</v>
      </c>
      <c r="F37" s="11">
        <v>107</v>
      </c>
      <c r="G37" s="11">
        <v>14</v>
      </c>
      <c r="H37" s="11">
        <v>2</v>
      </c>
      <c r="I37" s="11">
        <v>2</v>
      </c>
      <c r="J37" s="11" t="s">
        <v>17</v>
      </c>
      <c r="K37" s="11">
        <v>18</v>
      </c>
      <c r="L37" s="19" t="s">
        <v>104</v>
      </c>
      <c r="M37" s="19"/>
      <c r="N37" s="19"/>
      <c r="O37" s="11">
        <f>SUM(C37:N37)+26</f>
        <v>184</v>
      </c>
      <c r="P37" s="21">
        <v>42826</v>
      </c>
      <c r="Q37" s="28" t="s">
        <v>65</v>
      </c>
    </row>
    <row r="38" spans="1:17" ht="24" customHeight="1">
      <c r="A38" s="11">
        <v>36</v>
      </c>
      <c r="B38" s="12" t="s">
        <v>105</v>
      </c>
      <c r="C38" s="11">
        <v>6</v>
      </c>
      <c r="D38" s="11">
        <v>1</v>
      </c>
      <c r="E38" s="11">
        <v>9</v>
      </c>
      <c r="F38" s="11">
        <v>26</v>
      </c>
      <c r="G38" s="11">
        <v>1</v>
      </c>
      <c r="H38" s="11">
        <v>5</v>
      </c>
      <c r="I38" s="11">
        <v>6</v>
      </c>
      <c r="J38" s="11">
        <v>1</v>
      </c>
      <c r="K38" s="11" t="s">
        <v>17</v>
      </c>
      <c r="L38" s="19" t="s">
        <v>106</v>
      </c>
      <c r="M38" s="19"/>
      <c r="N38" s="19"/>
      <c r="O38" s="11">
        <f>SUM(C38:N38)+2</f>
        <v>57</v>
      </c>
      <c r="P38" s="21">
        <v>42573</v>
      </c>
      <c r="Q38" s="28" t="s">
        <v>30</v>
      </c>
    </row>
    <row r="39" spans="1:17" ht="24" customHeight="1">
      <c r="A39" s="11">
        <v>37</v>
      </c>
      <c r="B39" s="12" t="s">
        <v>107</v>
      </c>
      <c r="C39" s="11">
        <v>7</v>
      </c>
      <c r="D39" s="11">
        <v>1</v>
      </c>
      <c r="E39" s="11">
        <v>6</v>
      </c>
      <c r="F39" s="11">
        <v>399</v>
      </c>
      <c r="G39" s="11">
        <v>14</v>
      </c>
      <c r="H39" s="11">
        <v>11</v>
      </c>
      <c r="I39" s="11">
        <v>37</v>
      </c>
      <c r="J39" s="11">
        <v>2</v>
      </c>
      <c r="K39" s="11">
        <v>10</v>
      </c>
      <c r="L39" s="19"/>
      <c r="M39" s="19"/>
      <c r="N39" s="19"/>
      <c r="O39" s="11">
        <f t="shared" ref="O39:O46" si="1">SUM(C39:N39)</f>
        <v>487</v>
      </c>
      <c r="P39" s="21">
        <v>42761</v>
      </c>
      <c r="Q39" s="28" t="s">
        <v>26</v>
      </c>
    </row>
    <row r="40" spans="1:17" ht="24" customHeight="1">
      <c r="A40" s="11">
        <v>38</v>
      </c>
      <c r="B40" s="12" t="s">
        <v>108</v>
      </c>
      <c r="C40" s="11">
        <v>4</v>
      </c>
      <c r="D40" s="11">
        <v>1</v>
      </c>
      <c r="E40" s="11">
        <v>9</v>
      </c>
      <c r="F40" s="11">
        <v>27</v>
      </c>
      <c r="G40" s="11">
        <v>2</v>
      </c>
      <c r="H40" s="11">
        <v>4</v>
      </c>
      <c r="I40" s="11">
        <v>3</v>
      </c>
      <c r="J40" s="11" t="s">
        <v>17</v>
      </c>
      <c r="K40" s="11" t="s">
        <v>17</v>
      </c>
      <c r="L40" s="19" t="s">
        <v>109</v>
      </c>
      <c r="M40" s="19"/>
      <c r="N40" s="19"/>
      <c r="O40" s="11">
        <f>SUM(C40:N40)+8</f>
        <v>58</v>
      </c>
      <c r="P40" s="21">
        <v>42790</v>
      </c>
      <c r="Q40" s="28" t="s">
        <v>23</v>
      </c>
    </row>
    <row r="41" spans="1:17" ht="24" customHeight="1">
      <c r="A41" s="11">
        <v>39</v>
      </c>
      <c r="B41" s="12" t="s">
        <v>110</v>
      </c>
      <c r="C41" s="11">
        <v>5</v>
      </c>
      <c r="D41" s="11">
        <v>1</v>
      </c>
      <c r="E41" s="11">
        <v>6</v>
      </c>
      <c r="F41" s="11">
        <v>18</v>
      </c>
      <c r="G41" s="11">
        <v>2</v>
      </c>
      <c r="H41" s="11">
        <v>7</v>
      </c>
      <c r="I41" s="11">
        <v>3</v>
      </c>
      <c r="J41" s="11" t="s">
        <v>17</v>
      </c>
      <c r="K41" s="11" t="s">
        <v>17</v>
      </c>
      <c r="L41" s="19"/>
      <c r="M41" s="19"/>
      <c r="N41" s="19"/>
      <c r="O41" s="11">
        <f t="shared" si="1"/>
        <v>42</v>
      </c>
      <c r="P41" s="21">
        <v>42677</v>
      </c>
      <c r="Q41" s="28" t="s">
        <v>111</v>
      </c>
    </row>
    <row r="42" spans="1:17" ht="35.15" customHeight="1">
      <c r="A42" s="11">
        <v>40</v>
      </c>
      <c r="B42" s="12" t="s">
        <v>112</v>
      </c>
      <c r="C42" s="11">
        <v>5</v>
      </c>
      <c r="D42" s="11">
        <v>1</v>
      </c>
      <c r="E42" s="11">
        <v>5</v>
      </c>
      <c r="F42" s="11">
        <v>18</v>
      </c>
      <c r="G42" s="11">
        <v>5</v>
      </c>
      <c r="H42" s="11">
        <v>5</v>
      </c>
      <c r="I42" s="11">
        <v>5</v>
      </c>
      <c r="J42" s="11" t="s">
        <v>17</v>
      </c>
      <c r="K42" s="11" t="s">
        <v>17</v>
      </c>
      <c r="L42" s="19" t="s">
        <v>113</v>
      </c>
      <c r="M42" s="22"/>
      <c r="N42" s="22"/>
      <c r="O42" s="11">
        <f>SUM(C42:N42)+21</f>
        <v>65</v>
      </c>
      <c r="P42" s="21">
        <v>42500</v>
      </c>
      <c r="Q42" s="28" t="s">
        <v>23</v>
      </c>
    </row>
    <row r="43" spans="1:17" ht="24" customHeight="1">
      <c r="A43" s="11">
        <v>41</v>
      </c>
      <c r="B43" s="12" t="s">
        <v>114</v>
      </c>
      <c r="C43" s="11">
        <v>9</v>
      </c>
      <c r="D43" s="11">
        <v>1</v>
      </c>
      <c r="E43" s="11">
        <v>5</v>
      </c>
      <c r="F43" s="11">
        <v>51</v>
      </c>
      <c r="G43" s="11">
        <v>8</v>
      </c>
      <c r="H43" s="11">
        <v>5</v>
      </c>
      <c r="I43" s="11">
        <v>3</v>
      </c>
      <c r="J43" s="11" t="s">
        <v>17</v>
      </c>
      <c r="K43" s="11">
        <v>1</v>
      </c>
      <c r="L43" s="19" t="s">
        <v>115</v>
      </c>
      <c r="M43" s="19" t="s">
        <v>116</v>
      </c>
      <c r="N43" s="19" t="s">
        <v>117</v>
      </c>
      <c r="O43" s="11">
        <f>SUM(C43:N43)+26</f>
        <v>109</v>
      </c>
      <c r="P43" s="21">
        <v>42586</v>
      </c>
      <c r="Q43" s="28"/>
    </row>
    <row r="44" spans="1:17" ht="24" customHeight="1">
      <c r="A44" s="11">
        <v>42</v>
      </c>
      <c r="B44" s="12" t="s">
        <v>118</v>
      </c>
      <c r="C44" s="11">
        <v>12</v>
      </c>
      <c r="D44" s="11">
        <v>1</v>
      </c>
      <c r="E44" s="11">
        <v>6</v>
      </c>
      <c r="F44" s="11">
        <v>85</v>
      </c>
      <c r="G44" s="11">
        <v>12</v>
      </c>
      <c r="H44" s="11">
        <v>20</v>
      </c>
      <c r="I44" s="11">
        <v>9</v>
      </c>
      <c r="J44" s="11">
        <v>1</v>
      </c>
      <c r="K44" s="11" t="s">
        <v>17</v>
      </c>
      <c r="L44" s="19"/>
      <c r="M44" s="19"/>
      <c r="N44" s="19"/>
      <c r="O44" s="11">
        <f t="shared" si="1"/>
        <v>146</v>
      </c>
      <c r="P44" s="21">
        <v>42790</v>
      </c>
      <c r="Q44" s="28"/>
    </row>
    <row r="45" spans="1:17" ht="24" customHeight="1">
      <c r="A45" s="11">
        <v>43</v>
      </c>
      <c r="B45" s="12" t="s">
        <v>119</v>
      </c>
      <c r="C45" s="11">
        <v>3</v>
      </c>
      <c r="D45" s="11">
        <v>1</v>
      </c>
      <c r="E45" s="11">
        <v>4</v>
      </c>
      <c r="F45" s="11">
        <v>31</v>
      </c>
      <c r="G45" s="11">
        <v>1</v>
      </c>
      <c r="H45" s="11">
        <v>6</v>
      </c>
      <c r="I45" s="11">
        <v>3</v>
      </c>
      <c r="J45" s="11" t="s">
        <v>17</v>
      </c>
      <c r="K45" s="11" t="s">
        <v>17</v>
      </c>
      <c r="L45" s="19"/>
      <c r="M45" s="19"/>
      <c r="N45" s="19"/>
      <c r="O45" s="11">
        <f t="shared" si="1"/>
        <v>49</v>
      </c>
      <c r="P45" s="21">
        <v>42706</v>
      </c>
      <c r="Q45" s="28"/>
    </row>
    <row r="46" spans="1:17" ht="33" customHeight="1">
      <c r="A46" s="11">
        <v>44</v>
      </c>
      <c r="B46" s="12" t="s">
        <v>120</v>
      </c>
      <c r="C46" s="11">
        <v>1</v>
      </c>
      <c r="D46" s="11">
        <v>1</v>
      </c>
      <c r="E46" s="11">
        <v>3</v>
      </c>
      <c r="F46" s="11">
        <v>5</v>
      </c>
      <c r="G46" s="11">
        <v>4</v>
      </c>
      <c r="H46" s="11" t="s">
        <v>17</v>
      </c>
      <c r="I46" s="11" t="s">
        <v>17</v>
      </c>
      <c r="J46" s="11" t="s">
        <v>17</v>
      </c>
      <c r="K46" s="11" t="s">
        <v>17</v>
      </c>
      <c r="L46" s="19"/>
      <c r="M46" s="19"/>
      <c r="N46" s="19"/>
      <c r="O46" s="11">
        <f t="shared" si="1"/>
        <v>14</v>
      </c>
      <c r="P46" s="21">
        <v>42842</v>
      </c>
      <c r="Q46" s="19"/>
    </row>
    <row r="47" spans="1:17" ht="24" customHeight="1">
      <c r="A47" s="11">
        <v>45</v>
      </c>
      <c r="B47" s="12" t="s">
        <v>121</v>
      </c>
      <c r="C47" s="11">
        <v>4</v>
      </c>
      <c r="D47" s="11">
        <v>1</v>
      </c>
      <c r="E47" s="11">
        <v>4</v>
      </c>
      <c r="F47" s="11">
        <v>52</v>
      </c>
      <c r="G47" s="11">
        <v>9</v>
      </c>
      <c r="H47" s="11" t="s">
        <v>17</v>
      </c>
      <c r="I47" s="11" t="s">
        <v>17</v>
      </c>
      <c r="J47" s="11" t="s">
        <v>17</v>
      </c>
      <c r="K47" s="11" t="s">
        <v>17</v>
      </c>
      <c r="L47" s="19" t="s">
        <v>122</v>
      </c>
      <c r="M47" s="19"/>
      <c r="N47" s="19"/>
      <c r="O47" s="11">
        <f>SUM(C47:N47)+34</f>
        <v>104</v>
      </c>
      <c r="P47" s="20">
        <v>42852</v>
      </c>
      <c r="Q47" s="28"/>
    </row>
    <row r="48" spans="1:17" ht="18.75" customHeight="1">
      <c r="A48" s="11">
        <v>46</v>
      </c>
      <c r="B48" s="13" t="s">
        <v>123</v>
      </c>
      <c r="C48" s="11">
        <v>3</v>
      </c>
      <c r="D48" s="11">
        <v>1</v>
      </c>
      <c r="E48" s="11">
        <v>5</v>
      </c>
      <c r="F48" s="11">
        <v>12</v>
      </c>
      <c r="G48" s="11">
        <v>12</v>
      </c>
      <c r="H48" s="11">
        <v>6</v>
      </c>
      <c r="I48" s="11">
        <v>7</v>
      </c>
      <c r="J48" s="11" t="s">
        <v>17</v>
      </c>
      <c r="K48" s="11" t="s">
        <v>17</v>
      </c>
      <c r="L48" s="19"/>
      <c r="M48" s="19"/>
      <c r="N48" s="19"/>
      <c r="O48" s="11">
        <f>SUM(C48:N48)</f>
        <v>46</v>
      </c>
      <c r="P48" s="21">
        <v>42509</v>
      </c>
      <c r="Q48" s="28"/>
    </row>
    <row r="49" spans="1:17" ht="18" customHeight="1">
      <c r="A49" s="11">
        <v>47</v>
      </c>
      <c r="B49" s="12" t="s">
        <v>124</v>
      </c>
      <c r="C49" s="11">
        <v>4</v>
      </c>
      <c r="D49" s="11">
        <v>1</v>
      </c>
      <c r="E49" s="11">
        <v>13</v>
      </c>
      <c r="F49" s="11">
        <v>4</v>
      </c>
      <c r="G49" s="11">
        <v>5</v>
      </c>
      <c r="H49" s="11" t="s">
        <v>17</v>
      </c>
      <c r="I49" s="11" t="s">
        <v>17</v>
      </c>
      <c r="J49" s="11" t="s">
        <v>17</v>
      </c>
      <c r="K49" s="11" t="s">
        <v>17</v>
      </c>
      <c r="L49" s="23"/>
      <c r="M49" s="23"/>
      <c r="N49" s="23"/>
      <c r="O49" s="11">
        <f>SUM(C49:N49)</f>
        <v>27</v>
      </c>
      <c r="P49" s="21">
        <v>42732</v>
      </c>
      <c r="Q49" s="28"/>
    </row>
    <row r="50" spans="1:17" ht="24" customHeight="1">
      <c r="A50" s="11">
        <v>48</v>
      </c>
      <c r="B50" s="12" t="s">
        <v>125</v>
      </c>
      <c r="C50" s="11">
        <v>5</v>
      </c>
      <c r="D50" s="11">
        <v>1</v>
      </c>
      <c r="E50" s="11">
        <v>8</v>
      </c>
      <c r="F50" s="11">
        <v>78</v>
      </c>
      <c r="G50" s="11">
        <v>14</v>
      </c>
      <c r="H50" s="11">
        <v>4</v>
      </c>
      <c r="I50" s="11">
        <v>5</v>
      </c>
      <c r="J50" s="11">
        <v>32</v>
      </c>
      <c r="K50" s="24" t="s">
        <v>17</v>
      </c>
      <c r="L50" s="19" t="s">
        <v>126</v>
      </c>
      <c r="M50" s="11"/>
      <c r="N50" s="11"/>
      <c r="O50" s="11">
        <f>SUM(C50:N50)+3</f>
        <v>150</v>
      </c>
      <c r="P50" s="21">
        <v>42628</v>
      </c>
      <c r="Q50" s="28" t="s">
        <v>90</v>
      </c>
    </row>
    <row r="51" spans="1:17" ht="54" customHeight="1">
      <c r="A51" s="11">
        <v>49</v>
      </c>
      <c r="B51" s="12" t="s">
        <v>127</v>
      </c>
      <c r="C51" s="11">
        <v>4</v>
      </c>
      <c r="D51" s="11">
        <v>1</v>
      </c>
      <c r="E51" s="11">
        <v>6</v>
      </c>
      <c r="F51" s="11">
        <v>26</v>
      </c>
      <c r="G51" s="11">
        <v>5</v>
      </c>
      <c r="H51" s="11">
        <v>2</v>
      </c>
      <c r="I51" s="11">
        <v>2</v>
      </c>
      <c r="J51" s="11" t="s">
        <v>17</v>
      </c>
      <c r="K51" s="24" t="s">
        <v>17</v>
      </c>
      <c r="L51" s="19"/>
      <c r="M51" s="19"/>
      <c r="N51" s="19"/>
      <c r="O51" s="11">
        <f>SUM(C51:N51)</f>
        <v>46</v>
      </c>
      <c r="P51" s="21">
        <v>42832</v>
      </c>
      <c r="Q51" s="28"/>
    </row>
    <row r="52" spans="1:17" ht="42" customHeight="1">
      <c r="A52" s="11">
        <v>50</v>
      </c>
      <c r="B52" s="12" t="s">
        <v>128</v>
      </c>
      <c r="C52" s="11">
        <v>2</v>
      </c>
      <c r="D52" s="11">
        <v>1</v>
      </c>
      <c r="E52" s="11">
        <v>2</v>
      </c>
      <c r="F52" s="11">
        <v>15</v>
      </c>
      <c r="G52" s="11">
        <v>3</v>
      </c>
      <c r="H52" s="11">
        <v>15</v>
      </c>
      <c r="I52" s="11">
        <v>6</v>
      </c>
      <c r="J52" s="11">
        <v>1</v>
      </c>
      <c r="K52" s="24" t="s">
        <v>17</v>
      </c>
      <c r="L52" s="19" t="s">
        <v>129</v>
      </c>
      <c r="M52" s="19" t="s">
        <v>130</v>
      </c>
      <c r="N52" s="19"/>
      <c r="O52" s="11">
        <f>SUM(C52:N52)+38</f>
        <v>83</v>
      </c>
      <c r="P52" s="20">
        <v>42850</v>
      </c>
      <c r="Q52" s="28"/>
    </row>
    <row r="53" spans="1:17" ht="45" customHeight="1">
      <c r="A53" s="11">
        <v>51</v>
      </c>
      <c r="B53" s="12" t="s">
        <v>131</v>
      </c>
      <c r="C53" s="11">
        <v>5</v>
      </c>
      <c r="D53" s="11">
        <v>1</v>
      </c>
      <c r="E53" s="11">
        <v>10</v>
      </c>
      <c r="F53" s="11">
        <v>120</v>
      </c>
      <c r="G53" s="11">
        <v>21</v>
      </c>
      <c r="H53" s="11">
        <v>10</v>
      </c>
      <c r="I53" s="11">
        <v>14</v>
      </c>
      <c r="J53" s="11">
        <v>6</v>
      </c>
      <c r="K53" s="24">
        <v>1</v>
      </c>
      <c r="L53" s="19" t="s">
        <v>132</v>
      </c>
      <c r="M53" s="19" t="s">
        <v>133</v>
      </c>
      <c r="N53" s="19"/>
      <c r="O53" s="11">
        <f>SUM(C53:N53)+122</f>
        <v>310</v>
      </c>
      <c r="P53" s="21">
        <v>42699</v>
      </c>
      <c r="Q53" s="28" t="s">
        <v>50</v>
      </c>
    </row>
    <row r="54" spans="1:17" ht="27.75" customHeight="1">
      <c r="A54" s="11">
        <v>52</v>
      </c>
      <c r="B54" s="12" t="s">
        <v>140</v>
      </c>
      <c r="C54" s="11">
        <v>5</v>
      </c>
      <c r="D54" s="11">
        <v>1</v>
      </c>
      <c r="E54" s="11">
        <v>4</v>
      </c>
      <c r="F54" s="11" t="s">
        <v>17</v>
      </c>
      <c r="G54" s="11">
        <v>1</v>
      </c>
      <c r="H54" s="11">
        <v>4</v>
      </c>
      <c r="I54" s="11">
        <v>4</v>
      </c>
      <c r="J54" s="11" t="s">
        <v>17</v>
      </c>
      <c r="K54" s="11" t="s">
        <v>17</v>
      </c>
      <c r="L54" s="22"/>
      <c r="M54" s="22"/>
      <c r="N54" s="22"/>
      <c r="O54" s="24">
        <f>SUM(C54:N54)</f>
        <v>19</v>
      </c>
      <c r="P54" s="25" t="s">
        <v>17</v>
      </c>
      <c r="Q54" s="19"/>
    </row>
    <row r="55" spans="1:17" ht="36.75" customHeight="1">
      <c r="A55" s="11">
        <v>53</v>
      </c>
      <c r="B55" s="12" t="s">
        <v>134</v>
      </c>
      <c r="C55" s="11">
        <v>6</v>
      </c>
      <c r="D55" s="11">
        <v>1</v>
      </c>
      <c r="E55" s="11">
        <v>16</v>
      </c>
      <c r="F55" s="11">
        <v>48</v>
      </c>
      <c r="G55" s="11">
        <v>17</v>
      </c>
      <c r="H55" s="11" t="s">
        <v>17</v>
      </c>
      <c r="I55" s="11" t="s">
        <v>17</v>
      </c>
      <c r="J55" s="11" t="s">
        <v>17</v>
      </c>
      <c r="K55" s="11" t="s">
        <v>17</v>
      </c>
      <c r="L55" s="19"/>
      <c r="M55" s="19"/>
      <c r="N55" s="19"/>
      <c r="O55" s="11">
        <f>SUM(C55:N55)</f>
        <v>88</v>
      </c>
      <c r="P55" s="21">
        <v>42830</v>
      </c>
      <c r="Q55" s="28"/>
    </row>
    <row r="56" spans="1:17" ht="37" customHeight="1">
      <c r="A56" s="11">
        <v>54</v>
      </c>
      <c r="B56" s="12" t="s">
        <v>135</v>
      </c>
      <c r="C56" s="11">
        <v>10</v>
      </c>
      <c r="D56" s="11">
        <v>1</v>
      </c>
      <c r="E56" s="11">
        <v>15</v>
      </c>
      <c r="F56" s="11">
        <v>179</v>
      </c>
      <c r="G56" s="11">
        <v>13</v>
      </c>
      <c r="H56" s="11">
        <v>18</v>
      </c>
      <c r="I56" s="11">
        <v>20</v>
      </c>
      <c r="J56" s="11">
        <v>14</v>
      </c>
      <c r="K56" s="11" t="s">
        <v>17</v>
      </c>
      <c r="L56" s="19" t="s">
        <v>136</v>
      </c>
      <c r="M56" s="19" t="s">
        <v>137</v>
      </c>
      <c r="N56" s="19" t="s">
        <v>138</v>
      </c>
      <c r="O56" s="11">
        <f>SUM(C56:N56)+312</f>
        <v>582</v>
      </c>
      <c r="P56" s="21">
        <v>42755</v>
      </c>
      <c r="Q56" s="19"/>
    </row>
    <row r="57" spans="1:17" s="2" customFormat="1" ht="13">
      <c r="A57" s="14"/>
      <c r="B57" s="15"/>
      <c r="C57" s="15" t="s">
        <v>139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26"/>
      <c r="Q57" s="29"/>
    </row>
    <row r="58" spans="1:17">
      <c r="O58" s="3"/>
    </row>
    <row r="59" spans="1:17">
      <c r="B59" s="16"/>
      <c r="O59" s="3"/>
    </row>
    <row r="60" spans="1:17">
      <c r="B60" s="16"/>
      <c r="O60" s="3"/>
    </row>
    <row r="61" spans="1:17">
      <c r="B61" s="17"/>
      <c r="O61" s="3"/>
    </row>
    <row r="62" spans="1:17">
      <c r="B62" s="17"/>
      <c r="O62" s="3"/>
    </row>
    <row r="63" spans="1:17">
      <c r="B63" s="17"/>
      <c r="O63" s="3"/>
    </row>
    <row r="64" spans="1:17">
      <c r="B64" s="17"/>
      <c r="O64" s="3"/>
    </row>
    <row r="65" spans="2:15">
      <c r="B65" s="17"/>
      <c r="O65" s="3"/>
    </row>
    <row r="66" spans="2:15">
      <c r="B66" s="17"/>
      <c r="O66" s="3"/>
    </row>
    <row r="67" spans="2:15">
      <c r="B67" s="17"/>
      <c r="O67" s="27"/>
    </row>
    <row r="68" spans="2:15">
      <c r="B68" s="17"/>
      <c r="O68" s="27"/>
    </row>
    <row r="69" spans="2:15">
      <c r="B69" s="17"/>
      <c r="O69" s="27"/>
    </row>
    <row r="70" spans="2:15">
      <c r="B70" s="17"/>
      <c r="O70" s="27"/>
    </row>
    <row r="71" spans="2:15">
      <c r="B71" s="17"/>
      <c r="O71" s="27"/>
    </row>
    <row r="72" spans="2:15">
      <c r="B72" s="17"/>
      <c r="O72" s="27"/>
    </row>
    <row r="73" spans="2:15">
      <c r="B73" s="17"/>
      <c r="O73" s="27"/>
    </row>
    <row r="74" spans="2:15">
      <c r="B74" s="17"/>
      <c r="O74" s="27"/>
    </row>
    <row r="75" spans="2:15">
      <c r="B75" s="17"/>
      <c r="O75" s="27"/>
    </row>
    <row r="76" spans="2:15">
      <c r="B76" s="17"/>
      <c r="O76" s="27"/>
    </row>
    <row r="77" spans="2:15">
      <c r="B77" s="17"/>
      <c r="O77" s="27"/>
    </row>
    <row r="78" spans="2:15">
      <c r="B78" s="17"/>
      <c r="O78" s="27"/>
    </row>
    <row r="79" spans="2:15">
      <c r="B79" s="17"/>
      <c r="O79" s="27"/>
    </row>
    <row r="80" spans="2:15">
      <c r="B80" s="17"/>
      <c r="O80" s="27"/>
    </row>
    <row r="81" spans="2:15">
      <c r="B81" s="17"/>
      <c r="O81" s="27"/>
    </row>
    <row r="82" spans="2:15">
      <c r="B82" s="17"/>
      <c r="O82" s="27"/>
    </row>
    <row r="83" spans="2:15">
      <c r="B83" s="17"/>
      <c r="O83" s="27"/>
    </row>
    <row r="84" spans="2:15">
      <c r="B84" s="17"/>
      <c r="O84" s="27"/>
    </row>
    <row r="85" spans="2:15">
      <c r="B85" s="17"/>
      <c r="O85" s="27"/>
    </row>
    <row r="86" spans="2:15">
      <c r="B86" s="17"/>
      <c r="O86" s="27"/>
    </row>
  </sheetData>
  <mergeCells count="1">
    <mergeCell ref="A1:Q1"/>
  </mergeCells>
  <phoneticPr fontId="8" type="noConversion"/>
  <printOptions horizontalCentered="1" verticalCentered="1"/>
  <pageMargins left="0.70763888888888904" right="0.70763888888888904" top="0.35416666666666702" bottom="0.3541666666666670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20170502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2017-05-17T09:47:59Z</cp:lastPrinted>
  <dcterms:created xsi:type="dcterms:W3CDTF">2017-05-02T12:05:00Z</dcterms:created>
  <dcterms:modified xsi:type="dcterms:W3CDTF">2017-06-02T04:21:34Z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